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kuhk-my.sharepoint.com/personal/qbs520jw_hku_hk/Documents/Research/Research/2021-2022/crowding/Submit/Nature Communication/Crowding data/Crowding data/"/>
    </mc:Choice>
  </mc:AlternateContent>
  <xr:revisionPtr revIDLastSave="563" documentId="13_ncr:1_{9E42EB58-52CA-49B2-8B63-FA55DC642125}" xr6:coauthVersionLast="47" xr6:coauthVersionMax="47" xr10:uidLastSave="{9195F0A3-E1DE-48B4-9782-6774966A1517}"/>
  <bookViews>
    <workbookView xWindow="-120" yWindow="-120" windowWidth="29040" windowHeight="15840" xr2:uid="{00000000-000D-0000-FFFF-FFFF00000000}"/>
  </bookViews>
  <sheets>
    <sheet name="ventilation vs VTAC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2" i="4" l="1"/>
  <c r="I19" i="4"/>
  <c r="I17" i="4"/>
  <c r="G14" i="4"/>
  <c r="I18" i="4"/>
  <c r="B8" i="4"/>
  <c r="B10" i="4"/>
  <c r="B11" i="4"/>
  <c r="B16" i="4"/>
  <c r="B5" i="4"/>
  <c r="C5" i="4" s="1"/>
  <c r="F12" i="4"/>
  <c r="F11" i="4"/>
  <c r="F10" i="4"/>
  <c r="F9" i="4"/>
  <c r="F8" i="4"/>
  <c r="F7" i="4"/>
  <c r="F6" i="4"/>
  <c r="F5" i="4"/>
  <c r="H16" i="4"/>
  <c r="G16" i="4"/>
  <c r="E5" i="4" l="1"/>
  <c r="D5" i="4"/>
  <c r="C8" i="4"/>
  <c r="D8" i="4"/>
  <c r="E8" i="4"/>
  <c r="C10" i="4"/>
  <c r="D10" i="4"/>
  <c r="E10" i="4"/>
  <c r="C11" i="4"/>
  <c r="D11" i="4"/>
  <c r="E11" i="4"/>
  <c r="C16" i="4"/>
  <c r="D16" i="4"/>
  <c r="E16" i="4"/>
  <c r="A6" i="4"/>
  <c r="B6" i="4" s="1"/>
  <c r="C6" i="4" l="1"/>
  <c r="D6" i="4"/>
  <c r="E6" i="4"/>
  <c r="A7" i="4"/>
  <c r="B7" i="4" s="1"/>
  <c r="C7" i="4" l="1"/>
  <c r="D7" i="4"/>
  <c r="E7" i="4"/>
  <c r="A9" i="4"/>
  <c r="B9" i="4" s="1"/>
  <c r="C9" i="4" l="1"/>
  <c r="D9" i="4"/>
  <c r="E9" i="4"/>
  <c r="A12" i="4" l="1"/>
  <c r="B12" i="4" s="1"/>
  <c r="C12" i="4" l="1"/>
  <c r="D12" i="4"/>
  <c r="E12" i="4"/>
  <c r="A13" i="4"/>
  <c r="B13" i="4" s="1"/>
  <c r="C13" i="4" l="1"/>
  <c r="D13" i="4"/>
  <c r="E13" i="4"/>
  <c r="A14" i="4"/>
  <c r="B14" i="4" l="1"/>
  <c r="A15" i="4"/>
  <c r="B15" i="4" l="1"/>
  <c r="H15" i="4"/>
  <c r="C14" i="4"/>
  <c r="D14" i="4"/>
  <c r="E14" i="4"/>
  <c r="G15" i="4"/>
  <c r="A17" i="4"/>
  <c r="B17" i="4" l="1"/>
  <c r="C15" i="4"/>
  <c r="D15" i="4"/>
  <c r="E15" i="4"/>
  <c r="H17" i="4"/>
  <c r="G17" i="4"/>
  <c r="A18" i="4"/>
  <c r="B18" i="4" s="1"/>
  <c r="C17" i="4" l="1"/>
  <c r="D17" i="4"/>
  <c r="E17" i="4"/>
  <c r="C18" i="4"/>
  <c r="D18" i="4"/>
  <c r="E18" i="4"/>
  <c r="H18" i="4"/>
  <c r="G18" i="4"/>
  <c r="A19" i="4"/>
  <c r="B19" i="4" s="1"/>
  <c r="C19" i="4" l="1"/>
  <c r="D19" i="4"/>
  <c r="E19" i="4"/>
  <c r="H19" i="4"/>
  <c r="G19" i="4"/>
  <c r="A20" i="4"/>
  <c r="B20" i="4" s="1"/>
  <c r="C20" i="4" l="1"/>
  <c r="D20" i="4"/>
  <c r="E20" i="4"/>
  <c r="H20" i="4"/>
  <c r="G20" i="4"/>
  <c r="I20" i="4"/>
  <c r="A21" i="4"/>
  <c r="B21" i="4" s="1"/>
  <c r="C21" i="4" l="1"/>
  <c r="D21" i="4"/>
  <c r="E21" i="4"/>
  <c r="I21" i="4"/>
  <c r="G21" i="4"/>
  <c r="H21" i="4"/>
  <c r="A22" i="4"/>
  <c r="B22" i="4" s="1"/>
  <c r="C22" i="4" l="1"/>
  <c r="E22" i="4"/>
  <c r="D22" i="4"/>
  <c r="I22" i="4"/>
  <c r="G22" i="4"/>
  <c r="A23" i="4"/>
  <c r="B23" i="4" s="1"/>
  <c r="C23" i="4" l="1"/>
  <c r="D23" i="4"/>
  <c r="E23" i="4"/>
  <c r="I23" i="4"/>
  <c r="H23" i="4"/>
  <c r="G23" i="4"/>
  <c r="A24" i="4"/>
  <c r="B24" i="4" s="1"/>
  <c r="C24" i="4" l="1"/>
  <c r="D24" i="4"/>
  <c r="E24" i="4"/>
  <c r="I24" i="4"/>
  <c r="H24" i="4"/>
  <c r="G24" i="4"/>
  <c r="A25" i="4"/>
  <c r="B25" i="4" s="1"/>
  <c r="C25" i="4" l="1"/>
  <c r="D25" i="4"/>
  <c r="E25" i="4"/>
  <c r="I25" i="4"/>
  <c r="H25" i="4"/>
  <c r="G25" i="4"/>
  <c r="A26" i="4"/>
  <c r="B26" i="4" s="1"/>
  <c r="C26" i="4" l="1"/>
  <c r="D26" i="4"/>
  <c r="E26" i="4"/>
  <c r="I26" i="4"/>
  <c r="H26" i="4"/>
  <c r="G26" i="4"/>
  <c r="A27" i="4"/>
  <c r="B27" i="4" s="1"/>
  <c r="C27" i="4" l="1"/>
  <c r="D27" i="4"/>
  <c r="E27" i="4"/>
  <c r="I27" i="4"/>
  <c r="H27" i="4"/>
  <c r="G27" i="4"/>
</calcChain>
</file>

<file path=xl/sharedStrings.xml><?xml version="1.0" encoding="utf-8"?>
<sst xmlns="http://schemas.openxmlformats.org/spreadsheetml/2006/main" count="59" uniqueCount="14">
  <si>
    <t>Volume per person (m3)</t>
  </si>
  <si>
    <t>Exposure time (hr)</t>
  </si>
  <si>
    <t>Combinations of ventilation rate &amp; co- and post-exposure time</t>
  </si>
  <si>
    <r>
      <t>4 h, q</t>
    </r>
    <r>
      <rPr>
        <vertAlign val="subscript"/>
        <sz val="12"/>
        <color theme="1"/>
        <rFont val="Calibri"/>
        <family val="2"/>
        <scheme val="minor"/>
      </rPr>
      <t>c</t>
    </r>
    <r>
      <rPr>
        <sz val="12"/>
        <color theme="1"/>
        <rFont val="Calibri"/>
        <family val="2"/>
        <scheme val="minor"/>
      </rPr>
      <t xml:space="preserve"> = 10 L/s.p</t>
    </r>
  </si>
  <si>
    <r>
      <t>4+1 h, q</t>
    </r>
    <r>
      <rPr>
        <vertAlign val="subscript"/>
        <sz val="12"/>
        <color theme="1"/>
        <rFont val="Calibri"/>
        <family val="2"/>
        <scheme val="minor"/>
      </rPr>
      <t>c</t>
    </r>
    <r>
      <rPr>
        <sz val="12"/>
        <color theme="1"/>
        <rFont val="Calibri"/>
        <family val="2"/>
        <scheme val="minor"/>
      </rPr>
      <t xml:space="preserve"> = 10 L/s.p</t>
    </r>
  </si>
  <si>
    <r>
      <t>4+2 h, q</t>
    </r>
    <r>
      <rPr>
        <vertAlign val="subscript"/>
        <sz val="12"/>
        <color theme="1"/>
        <rFont val="Calibri"/>
        <family val="2"/>
        <scheme val="minor"/>
      </rPr>
      <t>c</t>
    </r>
    <r>
      <rPr>
        <sz val="12"/>
        <color theme="1"/>
        <rFont val="Calibri"/>
        <family val="2"/>
        <scheme val="minor"/>
      </rPr>
      <t xml:space="preserve"> = 10 L/s.p</t>
    </r>
  </si>
  <si>
    <t>VTAC asymptote (L/s.p)</t>
  </si>
  <si>
    <r>
      <t>ACH at a ventilation rate of 10 L/s.p (h</t>
    </r>
    <r>
      <rPr>
        <vertAlign val="superscript"/>
        <sz val="12"/>
        <color theme="1"/>
        <rFont val="Calibri (Body)"/>
      </rPr>
      <t>-1</t>
    </r>
    <r>
      <rPr>
        <sz val="12"/>
        <color theme="1"/>
        <rFont val="Calibri"/>
        <family val="2"/>
        <scheme val="minor"/>
      </rPr>
      <t>)</t>
    </r>
  </si>
  <si>
    <t>Table 1. Effective clean flow rate, physical clean flow rate and VTAC asymptote for various crowding levels, at a ventilation rate of 10 L/s per person, and 4 hours co-exposure and 0-, 1- and 2-hour post-exposure periods.</t>
  </si>
  <si>
    <t>na</t>
  </si>
  <si>
    <t>4h co-exposure</t>
  </si>
  <si>
    <t>4+1 h co-&amp;post-exposure</t>
  </si>
  <si>
    <t>4+2 h co-&amp;post-exposure</t>
  </si>
  <si>
    <t>Clean air equivalent (L/s.p)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</si>
</sst>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  <font>
      <vertAlign val="superscript"/>
      <sz val="12"/>
      <color theme="1"/>
      <name val="Calibri (Body)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164" fontId="3" fillId="3" borderId="0" xfId="0" applyNumberFormat="1" applyFont="1" applyFill="1" applyAlignment="1">
      <alignment horizontal="center" vertical="center"/>
    </xf>
    <xf numFmtId="164" fontId="3" fillId="3" borderId="14" xfId="0" applyNumberFormat="1" applyFont="1" applyFill="1" applyBorder="1" applyAlignment="1">
      <alignment horizontal="center" vertical="center"/>
    </xf>
    <xf numFmtId="164" fontId="3" fillId="3" borderId="13" xfId="0" applyNumberFormat="1" applyFont="1" applyFill="1" applyBorder="1" applyAlignment="1">
      <alignment horizontal="center" vertical="center"/>
    </xf>
    <xf numFmtId="165" fontId="3" fillId="3" borderId="0" xfId="0" applyNumberFormat="1" applyFont="1" applyFill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/>
    </xf>
    <xf numFmtId="165" fontId="3" fillId="3" borderId="16" xfId="0" applyNumberFormat="1" applyFont="1" applyFill="1" applyBorder="1" applyAlignment="1">
      <alignment horizontal="center" vertical="center"/>
    </xf>
    <xf numFmtId="165" fontId="3" fillId="3" borderId="14" xfId="0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2" borderId="10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1F5B"/>
      <color rgb="FF00CD6C"/>
      <color rgb="FFAF58BA"/>
      <color rgb="FF009ADE"/>
      <color rgb="FF4472C4"/>
      <color rgb="FF9EC9E2"/>
      <color rgb="FF6CB0D6"/>
      <color rgb="FF3C93C2"/>
      <color rgb="FF226E9C"/>
      <color rgb="FF0D4A7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79463327654454"/>
          <c:y val="2.5736528304332325E-2"/>
          <c:w val="0.68788694386495353"/>
          <c:h val="0.7462899776416837"/>
        </c:manualLayout>
      </c:layout>
      <c:scatterChart>
        <c:scatterStyle val="lineMarker"/>
        <c:varyColors val="0"/>
        <c:ser>
          <c:idx val="5"/>
          <c:order val="0"/>
          <c:tx>
            <c:strRef>
              <c:f>'ventilation vs VTAC'!$C$4</c:f>
              <c:strCache>
                <c:ptCount val="1"/>
                <c:pt idx="0">
                  <c:v>4 h, qc = 10 L/s.p</c:v>
                </c:pt>
              </c:strCache>
            </c:strRef>
          </c:tx>
          <c:spPr>
            <a:ln w="50800" cap="rnd">
              <a:solidFill>
                <a:srgbClr val="00CD6C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'ventilation vs VTAC'!$A$5:$A$27</c:f>
              <c:numCache>
                <c:formatCode>General</c:formatCode>
                <c:ptCount val="23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15</c:v>
                </c:pt>
                <c:pt idx="4">
                  <c:v>16</c:v>
                </c:pt>
                <c:pt idx="5">
                  <c:v>32</c:v>
                </c:pt>
                <c:pt idx="6">
                  <c:v>40</c:v>
                </c:pt>
                <c:pt idx="7">
                  <c:v>80</c:v>
                </c:pt>
                <c:pt idx="8">
                  <c:v>160</c:v>
                </c:pt>
                <c:pt idx="9">
                  <c:v>320</c:v>
                </c:pt>
                <c:pt idx="10">
                  <c:v>640</c:v>
                </c:pt>
                <c:pt idx="11">
                  <c:v>1000</c:v>
                </c:pt>
                <c:pt idx="12">
                  <c:v>1280</c:v>
                </c:pt>
                <c:pt idx="13">
                  <c:v>2560</c:v>
                </c:pt>
                <c:pt idx="14">
                  <c:v>5120</c:v>
                </c:pt>
                <c:pt idx="15">
                  <c:v>10240</c:v>
                </c:pt>
                <c:pt idx="16">
                  <c:v>20480</c:v>
                </c:pt>
                <c:pt idx="17">
                  <c:v>40960</c:v>
                </c:pt>
                <c:pt idx="18">
                  <c:v>81920</c:v>
                </c:pt>
                <c:pt idx="19">
                  <c:v>163840</c:v>
                </c:pt>
                <c:pt idx="20">
                  <c:v>327680</c:v>
                </c:pt>
                <c:pt idx="21">
                  <c:v>655360</c:v>
                </c:pt>
                <c:pt idx="22">
                  <c:v>1310720</c:v>
                </c:pt>
              </c:numCache>
            </c:numRef>
          </c:xVal>
          <c:yVal>
            <c:numRef>
              <c:f>'ventilation vs VTAC'!$C$5:$C$27</c:f>
              <c:numCache>
                <c:formatCode>0.000</c:formatCode>
                <c:ptCount val="23"/>
                <c:pt idx="0">
                  <c:v>10.140845070422534</c:v>
                </c:pt>
                <c:pt idx="1">
                  <c:v>10.285714285714285</c:v>
                </c:pt>
                <c:pt idx="2">
                  <c:v>10.588235284631846</c:v>
                </c:pt>
                <c:pt idx="3">
                  <c:v>11.162702786540052</c:v>
                </c:pt>
                <c:pt idx="4">
                  <c:v>11.249826457640108</c:v>
                </c:pt>
                <c:pt idx="5">
                  <c:v>12.816463414940262</c:v>
                </c:pt>
                <c:pt idx="6">
                  <c:v>13.702156187463196</c:v>
                </c:pt>
                <c:pt idx="7">
                  <c:v>18.647074206375816</c:v>
                </c:pt>
                <c:pt idx="8">
                  <c:v>29.357112532320581</c:v>
                </c:pt>
                <c:pt idx="9">
                  <c:v>51.353359813216287</c:v>
                </c:pt>
                <c:pt idx="10">
                  <c:v>95.678647278394379</c:v>
                </c:pt>
                <c:pt idx="11">
                  <c:v>145.63477865512928</c:v>
                </c:pt>
                <c:pt idx="12">
                  <c:v>184.50647141751239</c:v>
                </c:pt>
                <c:pt idx="13">
                  <c:v>362.25335449274775</c:v>
                </c:pt>
                <c:pt idx="14">
                  <c:v>717.79337341274572</c:v>
                </c:pt>
                <c:pt idx="15">
                  <c:v>1428.8966940553271</c:v>
                </c:pt>
                <c:pt idx="16">
                  <c:v>2851.1150155344412</c:v>
                </c:pt>
                <c:pt idx="17">
                  <c:v>5695.5575082385649</c:v>
                </c:pt>
                <c:pt idx="18">
                  <c:v>11384.445420552669</c:v>
                </c:pt>
                <c:pt idx="19">
                  <c:v>22762.222707839541</c:v>
                </c:pt>
                <c:pt idx="20">
                  <c:v>45517.778014136842</c:v>
                </c:pt>
                <c:pt idx="21">
                  <c:v>91028.889089100339</c:v>
                </c:pt>
                <c:pt idx="22">
                  <c:v>182051.11063182808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B5C-4D99-9907-B2E6FB6B6B48}"/>
            </c:ext>
          </c:extLst>
        </c:ser>
        <c:ser>
          <c:idx val="17"/>
          <c:order val="1"/>
          <c:tx>
            <c:v>physical clean flow asymptote</c:v>
          </c:tx>
          <c:spPr>
            <a:ln w="25400" cap="rnd">
              <a:solidFill>
                <a:srgbClr val="00CD6C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'ventilation vs VTAC'!$A$5:$A$12</c:f>
              <c:numCache>
                <c:formatCode>General</c:formatCode>
                <c:ptCount val="8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15</c:v>
                </c:pt>
                <c:pt idx="4">
                  <c:v>16</c:v>
                </c:pt>
                <c:pt idx="5">
                  <c:v>32</c:v>
                </c:pt>
                <c:pt idx="6">
                  <c:v>40</c:v>
                </c:pt>
                <c:pt idx="7">
                  <c:v>80</c:v>
                </c:pt>
              </c:numCache>
            </c:numRef>
          </c:xVal>
          <c:yVal>
            <c:numRef>
              <c:f>'ventilation vs VTAC'!$F$5:$F$12</c:f>
              <c:numCache>
                <c:formatCode>0.000</c:formatCode>
                <c:ptCount val="8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B5C-4D99-9907-B2E6FB6B6B48}"/>
            </c:ext>
          </c:extLst>
        </c:ser>
        <c:ser>
          <c:idx val="24"/>
          <c:order val="2"/>
          <c:tx>
            <c:strRef>
              <c:f>'ventilation vs VTAC'!$G$4</c:f>
              <c:strCache>
                <c:ptCount val="1"/>
                <c:pt idx="0">
                  <c:v>4h co-exposure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'ventilation vs VTAC'!$A$5:$A$27</c:f>
              <c:numCache>
                <c:formatCode>General</c:formatCode>
                <c:ptCount val="23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15</c:v>
                </c:pt>
                <c:pt idx="4">
                  <c:v>16</c:v>
                </c:pt>
                <c:pt idx="5">
                  <c:v>32</c:v>
                </c:pt>
                <c:pt idx="6">
                  <c:v>40</c:v>
                </c:pt>
                <c:pt idx="7">
                  <c:v>80</c:v>
                </c:pt>
                <c:pt idx="8">
                  <c:v>160</c:v>
                </c:pt>
                <c:pt idx="9">
                  <c:v>320</c:v>
                </c:pt>
                <c:pt idx="10">
                  <c:v>640</c:v>
                </c:pt>
                <c:pt idx="11">
                  <c:v>1000</c:v>
                </c:pt>
                <c:pt idx="12">
                  <c:v>1280</c:v>
                </c:pt>
                <c:pt idx="13">
                  <c:v>2560</c:v>
                </c:pt>
                <c:pt idx="14">
                  <c:v>5120</c:v>
                </c:pt>
                <c:pt idx="15">
                  <c:v>10240</c:v>
                </c:pt>
                <c:pt idx="16">
                  <c:v>20480</c:v>
                </c:pt>
                <c:pt idx="17">
                  <c:v>40960</c:v>
                </c:pt>
                <c:pt idx="18">
                  <c:v>81920</c:v>
                </c:pt>
                <c:pt idx="19">
                  <c:v>163840</c:v>
                </c:pt>
                <c:pt idx="20">
                  <c:v>327680</c:v>
                </c:pt>
                <c:pt idx="21">
                  <c:v>655360</c:v>
                </c:pt>
                <c:pt idx="22">
                  <c:v>1310720</c:v>
                </c:pt>
              </c:numCache>
            </c:numRef>
          </c:xVal>
          <c:yVal>
            <c:numRef>
              <c:f>'ventilation vs VTAC'!$G$5:$G$27</c:f>
              <c:numCache>
                <c:formatCode>0.0000000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 formatCode="0.000">
                  <c:v>44.444444444444443</c:v>
                </c:pt>
                <c:pt idx="10" formatCode="0.000">
                  <c:v>88.888888888888886</c:v>
                </c:pt>
                <c:pt idx="11" formatCode="0.000">
                  <c:v>138.88888888888889</c:v>
                </c:pt>
                <c:pt idx="12" formatCode="0.000">
                  <c:v>177.77777777777777</c:v>
                </c:pt>
                <c:pt idx="13" formatCode="0.000">
                  <c:v>355.55555555555554</c:v>
                </c:pt>
                <c:pt idx="14" formatCode="0.000">
                  <c:v>711.11111111111109</c:v>
                </c:pt>
                <c:pt idx="15" formatCode="0.000">
                  <c:v>1422.2222222222222</c:v>
                </c:pt>
                <c:pt idx="16" formatCode="0.000">
                  <c:v>2844.4444444444443</c:v>
                </c:pt>
                <c:pt idx="17" formatCode="0.000">
                  <c:v>5688.8888888888887</c:v>
                </c:pt>
                <c:pt idx="18" formatCode="0.000">
                  <c:v>11377.777777777777</c:v>
                </c:pt>
                <c:pt idx="19" formatCode="0.000">
                  <c:v>22755.555555555555</c:v>
                </c:pt>
                <c:pt idx="20" formatCode="0.000">
                  <c:v>45511.111111111109</c:v>
                </c:pt>
                <c:pt idx="21" formatCode="0.000">
                  <c:v>91022.222222222219</c:v>
                </c:pt>
                <c:pt idx="22" formatCode="0.000">
                  <c:v>182044.44444444444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B5C-4D99-9907-B2E6FB6B6B48}"/>
            </c:ext>
          </c:extLst>
        </c:ser>
        <c:ser>
          <c:idx val="0"/>
          <c:order val="3"/>
          <c:tx>
            <c:strRef>
              <c:f>'ventilation vs VTAC'!$D$4</c:f>
              <c:strCache>
                <c:ptCount val="1"/>
                <c:pt idx="0">
                  <c:v>4+1 h, qc = 10 L/s.p</c:v>
                </c:pt>
              </c:strCache>
            </c:strRef>
          </c:tx>
          <c:spPr>
            <a:ln w="50800" cap="rnd">
              <a:solidFill>
                <a:srgbClr val="00CD6C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'ventilation vs VTAC'!$A$5:$A$27</c:f>
              <c:numCache>
                <c:formatCode>General</c:formatCode>
                <c:ptCount val="23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15</c:v>
                </c:pt>
                <c:pt idx="4">
                  <c:v>16</c:v>
                </c:pt>
                <c:pt idx="5">
                  <c:v>32</c:v>
                </c:pt>
                <c:pt idx="6">
                  <c:v>40</c:v>
                </c:pt>
                <c:pt idx="7">
                  <c:v>80</c:v>
                </c:pt>
                <c:pt idx="8">
                  <c:v>160</c:v>
                </c:pt>
                <c:pt idx="9">
                  <c:v>320</c:v>
                </c:pt>
                <c:pt idx="10">
                  <c:v>640</c:v>
                </c:pt>
                <c:pt idx="11">
                  <c:v>1000</c:v>
                </c:pt>
                <c:pt idx="12">
                  <c:v>1280</c:v>
                </c:pt>
                <c:pt idx="13">
                  <c:v>2560</c:v>
                </c:pt>
                <c:pt idx="14">
                  <c:v>5120</c:v>
                </c:pt>
                <c:pt idx="15">
                  <c:v>10240</c:v>
                </c:pt>
                <c:pt idx="16">
                  <c:v>20480</c:v>
                </c:pt>
                <c:pt idx="17">
                  <c:v>40960</c:v>
                </c:pt>
                <c:pt idx="18">
                  <c:v>81920</c:v>
                </c:pt>
                <c:pt idx="19">
                  <c:v>163840</c:v>
                </c:pt>
                <c:pt idx="20">
                  <c:v>327680</c:v>
                </c:pt>
                <c:pt idx="21">
                  <c:v>655360</c:v>
                </c:pt>
                <c:pt idx="22">
                  <c:v>1310720</c:v>
                </c:pt>
              </c:numCache>
            </c:numRef>
          </c:xVal>
          <c:yVal>
            <c:numRef>
              <c:f>'ventilation vs VTAC'!$D$5:$D$27</c:f>
              <c:numCache>
                <c:formatCode>0.000</c:formatCode>
                <c:ptCount val="23"/>
                <c:pt idx="0">
                  <c:v>10.000000002115273</c:v>
                </c:pt>
                <c:pt idx="1">
                  <c:v>10.000034280618651</c:v>
                </c:pt>
                <c:pt idx="2">
                  <c:v>10.006175475946131</c:v>
                </c:pt>
                <c:pt idx="3">
                  <c:v>10.095392848818745</c:v>
                </c:pt>
                <c:pt idx="4">
                  <c:v>10.118483185260683</c:v>
                </c:pt>
                <c:pt idx="5">
                  <c:v>10.768244629790772</c:v>
                </c:pt>
                <c:pt idx="6">
                  <c:v>11.234063999968084</c:v>
                </c:pt>
                <c:pt idx="7">
                  <c:v>14.19814695586653</c:v>
                </c:pt>
                <c:pt idx="8">
                  <c:v>21.120005701438689</c:v>
                </c:pt>
                <c:pt idx="9">
                  <c:v>35.661789968142195</c:v>
                </c:pt>
                <c:pt idx="10">
                  <c:v>65.147859962228907</c:v>
                </c:pt>
                <c:pt idx="11">
                  <c:v>98.42844006864479</c:v>
                </c:pt>
                <c:pt idx="12">
                  <c:v>124.33370381847922</c:v>
                </c:pt>
                <c:pt idx="13">
                  <c:v>242.81512555271578</c:v>
                </c:pt>
                <c:pt idx="14">
                  <c:v>479.83351966509389</c:v>
                </c:pt>
                <c:pt idx="15">
                  <c:v>953.89824900189285</c:v>
                </c:pt>
                <c:pt idx="16">
                  <c:v>1902.0417190115752</c:v>
                </c:pt>
                <c:pt idx="17">
                  <c:v>3798.3356748046067</c:v>
                </c:pt>
                <c:pt idx="18">
                  <c:v>7590.927096626262</c:v>
                </c:pt>
                <c:pt idx="19">
                  <c:v>15176.11169539488</c:v>
                </c:pt>
                <c:pt idx="20">
                  <c:v>30346.481770766732</c:v>
                </c:pt>
                <c:pt idx="21">
                  <c:v>60687.222403330627</c:v>
                </c:pt>
                <c:pt idx="22">
                  <c:v>121368.70353686842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0F7-4744-B9E4-739CA82A1E54}"/>
            </c:ext>
          </c:extLst>
        </c:ser>
        <c:ser>
          <c:idx val="1"/>
          <c:order val="4"/>
          <c:tx>
            <c:strRef>
              <c:f>'ventilation vs VTAC'!$E$4</c:f>
              <c:strCache>
                <c:ptCount val="1"/>
                <c:pt idx="0">
                  <c:v>4+2 h, qc = 10 L/s.p</c:v>
                </c:pt>
              </c:strCache>
            </c:strRef>
          </c:tx>
          <c:spPr>
            <a:ln w="50800" cap="rnd">
              <a:solidFill>
                <a:srgbClr val="00CD6C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'ventilation vs VTAC'!$A$5:$A$27</c:f>
              <c:numCache>
                <c:formatCode>General</c:formatCode>
                <c:ptCount val="23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15</c:v>
                </c:pt>
                <c:pt idx="4">
                  <c:v>16</c:v>
                </c:pt>
                <c:pt idx="5">
                  <c:v>32</c:v>
                </c:pt>
                <c:pt idx="6">
                  <c:v>40</c:v>
                </c:pt>
                <c:pt idx="7">
                  <c:v>80</c:v>
                </c:pt>
                <c:pt idx="8">
                  <c:v>160</c:v>
                </c:pt>
                <c:pt idx="9">
                  <c:v>320</c:v>
                </c:pt>
                <c:pt idx="10">
                  <c:v>640</c:v>
                </c:pt>
                <c:pt idx="11">
                  <c:v>1000</c:v>
                </c:pt>
                <c:pt idx="12">
                  <c:v>1280</c:v>
                </c:pt>
                <c:pt idx="13">
                  <c:v>2560</c:v>
                </c:pt>
                <c:pt idx="14">
                  <c:v>5120</c:v>
                </c:pt>
                <c:pt idx="15">
                  <c:v>10240</c:v>
                </c:pt>
                <c:pt idx="16">
                  <c:v>20480</c:v>
                </c:pt>
                <c:pt idx="17">
                  <c:v>40960</c:v>
                </c:pt>
                <c:pt idx="18">
                  <c:v>81920</c:v>
                </c:pt>
                <c:pt idx="19">
                  <c:v>163840</c:v>
                </c:pt>
                <c:pt idx="20">
                  <c:v>327680</c:v>
                </c:pt>
                <c:pt idx="21">
                  <c:v>655360</c:v>
                </c:pt>
                <c:pt idx="22">
                  <c:v>1310720</c:v>
                </c:pt>
              </c:numCache>
            </c:numRef>
          </c:xVal>
          <c:yVal>
            <c:numRef>
              <c:f>'ventilation vs VTAC'!$E$5:$E$27</c:f>
              <c:numCache>
                <c:formatCode>0.000</c:formatCode>
                <c:ptCount val="23"/>
                <c:pt idx="0">
                  <c:v>10</c:v>
                </c:pt>
                <c:pt idx="1">
                  <c:v>10.00000000423055</c:v>
                </c:pt>
                <c:pt idx="2">
                  <c:v>10.00006856147129</c:v>
                </c:pt>
                <c:pt idx="3">
                  <c:v>10.008579426908094</c:v>
                </c:pt>
                <c:pt idx="4">
                  <c:v>10.012357057039379</c:v>
                </c:pt>
                <c:pt idx="5">
                  <c:v>10.237110462326042</c:v>
                </c:pt>
                <c:pt idx="6">
                  <c:v>10.467496743864931</c:v>
                </c:pt>
                <c:pt idx="7">
                  <c:v>12.323400088420579</c:v>
                </c:pt>
                <c:pt idx="8">
                  <c:v>17.254200668075093</c:v>
                </c:pt>
                <c:pt idx="9">
                  <c:v>28.012913008246468</c:v>
                </c:pt>
                <c:pt idx="10">
                  <c:v>50.050464662302325</c:v>
                </c:pt>
                <c:pt idx="11">
                  <c:v>74.982792767999683</c:v>
                </c:pt>
                <c:pt idx="12">
                  <c:v>94.400764628066668</c:v>
                </c:pt>
                <c:pt idx="13">
                  <c:v>183.24217494889876</c:v>
                </c:pt>
                <c:pt idx="14">
                  <c:v>360.99611804982646</c:v>
                </c:pt>
                <c:pt idx="15">
                  <c:v>716.53973321888986</c:v>
                </c:pt>
                <c:pt idx="16">
                  <c:v>1427.6448684781462</c:v>
                </c:pt>
                <c:pt idx="17">
                  <c:v>2849.8641013740021</c:v>
                </c:pt>
                <c:pt idx="18">
                  <c:v>5694.3070507160619</c:v>
                </c:pt>
                <c:pt idx="19">
                  <c:v>11383.195191437495</c:v>
                </c:pt>
                <c:pt idx="20">
                  <c:v>22760.972594113286</c:v>
                </c:pt>
                <c:pt idx="21">
                  <c:v>45516.527984233195</c:v>
                </c:pt>
                <c:pt idx="22">
                  <c:v>91027.638847254086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0F7-4744-B9E4-739CA82A1E54}"/>
            </c:ext>
          </c:extLst>
        </c:ser>
        <c:ser>
          <c:idx val="2"/>
          <c:order val="5"/>
          <c:tx>
            <c:v>VTAC asymptote: 4+1 h</c:v>
          </c:tx>
          <c:spPr>
            <a:ln w="254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'ventilation vs VTAC'!$A$5:$A$27</c:f>
              <c:numCache>
                <c:formatCode>General</c:formatCode>
                <c:ptCount val="23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15</c:v>
                </c:pt>
                <c:pt idx="4">
                  <c:v>16</c:v>
                </c:pt>
                <c:pt idx="5">
                  <c:v>32</c:v>
                </c:pt>
                <c:pt idx="6">
                  <c:v>40</c:v>
                </c:pt>
                <c:pt idx="7">
                  <c:v>80</c:v>
                </c:pt>
                <c:pt idx="8">
                  <c:v>160</c:v>
                </c:pt>
                <c:pt idx="9">
                  <c:v>320</c:v>
                </c:pt>
                <c:pt idx="10">
                  <c:v>640</c:v>
                </c:pt>
                <c:pt idx="11">
                  <c:v>1000</c:v>
                </c:pt>
                <c:pt idx="12">
                  <c:v>1280</c:v>
                </c:pt>
                <c:pt idx="13">
                  <c:v>2560</c:v>
                </c:pt>
                <c:pt idx="14">
                  <c:v>5120</c:v>
                </c:pt>
                <c:pt idx="15">
                  <c:v>10240</c:v>
                </c:pt>
                <c:pt idx="16">
                  <c:v>20480</c:v>
                </c:pt>
                <c:pt idx="17">
                  <c:v>40960</c:v>
                </c:pt>
                <c:pt idx="18">
                  <c:v>81920</c:v>
                </c:pt>
                <c:pt idx="19">
                  <c:v>163840</c:v>
                </c:pt>
                <c:pt idx="20">
                  <c:v>327680</c:v>
                </c:pt>
                <c:pt idx="21">
                  <c:v>655360</c:v>
                </c:pt>
                <c:pt idx="22">
                  <c:v>1310720</c:v>
                </c:pt>
              </c:numCache>
            </c:numRef>
          </c:xVal>
          <c:yVal>
            <c:numRef>
              <c:f>'ventilation vs VTAC'!$H$5:$H$27</c:f>
              <c:numCache>
                <c:formatCode>0.0000000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 formatCode="0.000">
                  <c:v>59.259259259259252</c:v>
                </c:pt>
                <c:pt idx="11" formatCode="0.000">
                  <c:v>92.592592592592581</c:v>
                </c:pt>
                <c:pt idx="12" formatCode="0.000">
                  <c:v>118.5185185185185</c:v>
                </c:pt>
                <c:pt idx="13" formatCode="0.000">
                  <c:v>237.03703703703701</c:v>
                </c:pt>
                <c:pt idx="14" formatCode="0.000">
                  <c:v>474.07407407407402</c:v>
                </c:pt>
                <c:pt idx="15" formatCode="0.000">
                  <c:v>948.14814814814804</c:v>
                </c:pt>
                <c:pt idx="16" formatCode="0.000">
                  <c:v>1896.2962962962961</c:v>
                </c:pt>
                <c:pt idx="17" formatCode="0.000">
                  <c:v>3792.5925925925922</c:v>
                </c:pt>
                <c:pt idx="18" formatCode="0.000">
                  <c:v>7585.1851851851843</c:v>
                </c:pt>
                <c:pt idx="19" formatCode="0.000">
                  <c:v>15170.370370370369</c:v>
                </c:pt>
                <c:pt idx="20" formatCode="0.000">
                  <c:v>30340.740740740737</c:v>
                </c:pt>
                <c:pt idx="21" formatCode="0.000">
                  <c:v>60681.481481481474</c:v>
                </c:pt>
                <c:pt idx="22" formatCode="0.000">
                  <c:v>121362.96296296295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048-40E6-A285-6E879AFA17BD}"/>
            </c:ext>
          </c:extLst>
        </c:ser>
        <c:ser>
          <c:idx val="3"/>
          <c:order val="6"/>
          <c:tx>
            <c:v>VTAC asymptote: 4+2 h</c:v>
          </c:tx>
          <c:spPr>
            <a:ln w="254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'ventilation vs VTAC'!$A$5:$A$27</c:f>
              <c:numCache>
                <c:formatCode>General</c:formatCode>
                <c:ptCount val="23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15</c:v>
                </c:pt>
                <c:pt idx="4">
                  <c:v>16</c:v>
                </c:pt>
                <c:pt idx="5">
                  <c:v>32</c:v>
                </c:pt>
                <c:pt idx="6">
                  <c:v>40</c:v>
                </c:pt>
                <c:pt idx="7">
                  <c:v>80</c:v>
                </c:pt>
                <c:pt idx="8">
                  <c:v>160</c:v>
                </c:pt>
                <c:pt idx="9">
                  <c:v>320</c:v>
                </c:pt>
                <c:pt idx="10">
                  <c:v>640</c:v>
                </c:pt>
                <c:pt idx="11">
                  <c:v>1000</c:v>
                </c:pt>
                <c:pt idx="12">
                  <c:v>1280</c:v>
                </c:pt>
                <c:pt idx="13">
                  <c:v>2560</c:v>
                </c:pt>
                <c:pt idx="14">
                  <c:v>5120</c:v>
                </c:pt>
                <c:pt idx="15">
                  <c:v>10240</c:v>
                </c:pt>
                <c:pt idx="16">
                  <c:v>20480</c:v>
                </c:pt>
                <c:pt idx="17">
                  <c:v>40960</c:v>
                </c:pt>
                <c:pt idx="18">
                  <c:v>81920</c:v>
                </c:pt>
                <c:pt idx="19">
                  <c:v>163840</c:v>
                </c:pt>
                <c:pt idx="20">
                  <c:v>327680</c:v>
                </c:pt>
                <c:pt idx="21">
                  <c:v>655360</c:v>
                </c:pt>
                <c:pt idx="22">
                  <c:v>1310720</c:v>
                </c:pt>
              </c:numCache>
              <c:extLst xmlns:c15="http://schemas.microsoft.com/office/drawing/2012/chart"/>
            </c:numRef>
          </c:xVal>
          <c:yVal>
            <c:numRef>
              <c:f>'ventilation vs VTAC'!$I$5:$I$27</c:f>
              <c:numCache>
                <c:formatCode>0.0000000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 formatCode="0.000">
                  <c:v>88.888888888888886</c:v>
                </c:pt>
                <c:pt idx="13" formatCode="0.000">
                  <c:v>177.77777777777777</c:v>
                </c:pt>
                <c:pt idx="14" formatCode="0.000">
                  <c:v>355.55555555555554</c:v>
                </c:pt>
                <c:pt idx="15" formatCode="0.000">
                  <c:v>711.11111111111109</c:v>
                </c:pt>
                <c:pt idx="16" formatCode="0.000">
                  <c:v>1422.2222222222222</c:v>
                </c:pt>
                <c:pt idx="17" formatCode="0.000">
                  <c:v>2844.4444444444443</c:v>
                </c:pt>
                <c:pt idx="18" formatCode="0.000">
                  <c:v>5688.8888888888887</c:v>
                </c:pt>
                <c:pt idx="19" formatCode="0.000">
                  <c:v>11377.777777777777</c:v>
                </c:pt>
                <c:pt idx="20" formatCode="0.000">
                  <c:v>22755.555555555555</c:v>
                </c:pt>
                <c:pt idx="21" formatCode="0.000">
                  <c:v>45511.111111111109</c:v>
                </c:pt>
                <c:pt idx="22" formatCode="0.000">
                  <c:v>91022.222222222219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2048-40E6-A285-6E879AFA17BD}"/>
            </c:ext>
          </c:extLst>
        </c:ser>
        <c:ser>
          <c:idx val="4"/>
          <c:order val="7"/>
          <c:tx>
            <c:v>physical clean flow asymptote</c:v>
          </c:tx>
          <c:spPr>
            <a:ln w="254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'ventilation vs VTAC'!$A$5:$A$27</c:f>
              <c:numCache>
                <c:formatCode>General</c:formatCode>
                <c:ptCount val="23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15</c:v>
                </c:pt>
                <c:pt idx="4">
                  <c:v>16</c:v>
                </c:pt>
                <c:pt idx="5">
                  <c:v>32</c:v>
                </c:pt>
                <c:pt idx="6">
                  <c:v>40</c:v>
                </c:pt>
                <c:pt idx="7">
                  <c:v>80</c:v>
                </c:pt>
                <c:pt idx="8">
                  <c:v>160</c:v>
                </c:pt>
                <c:pt idx="9">
                  <c:v>320</c:v>
                </c:pt>
                <c:pt idx="10">
                  <c:v>640</c:v>
                </c:pt>
                <c:pt idx="11">
                  <c:v>1000</c:v>
                </c:pt>
                <c:pt idx="12">
                  <c:v>1280</c:v>
                </c:pt>
                <c:pt idx="13">
                  <c:v>2560</c:v>
                </c:pt>
                <c:pt idx="14">
                  <c:v>5120</c:v>
                </c:pt>
                <c:pt idx="15">
                  <c:v>10240</c:v>
                </c:pt>
                <c:pt idx="16">
                  <c:v>20480</c:v>
                </c:pt>
                <c:pt idx="17">
                  <c:v>40960</c:v>
                </c:pt>
                <c:pt idx="18">
                  <c:v>81920</c:v>
                </c:pt>
                <c:pt idx="19">
                  <c:v>163840</c:v>
                </c:pt>
                <c:pt idx="20">
                  <c:v>327680</c:v>
                </c:pt>
                <c:pt idx="21">
                  <c:v>655360</c:v>
                </c:pt>
                <c:pt idx="22">
                  <c:v>1310720</c:v>
                </c:pt>
              </c:numCache>
            </c:numRef>
          </c:xVal>
          <c:yVal>
            <c:numRef>
              <c:f>'ventilation vs VTAC'!$F$5:$F$27</c:f>
              <c:numCache>
                <c:formatCode>0.000</c:formatCode>
                <c:ptCount val="23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 formatCode="0.0000000">
                  <c:v>0</c:v>
                </c:pt>
                <c:pt idx="9" formatCode="0.0000000">
                  <c:v>0</c:v>
                </c:pt>
                <c:pt idx="10" formatCode="0.0000000">
                  <c:v>0</c:v>
                </c:pt>
                <c:pt idx="11" formatCode="0.0000000">
                  <c:v>0</c:v>
                </c:pt>
                <c:pt idx="12" formatCode="0.0000000">
                  <c:v>0</c:v>
                </c:pt>
                <c:pt idx="13" formatCode="0.0000000">
                  <c:v>0</c:v>
                </c:pt>
                <c:pt idx="14" formatCode="0.0000000">
                  <c:v>0</c:v>
                </c:pt>
                <c:pt idx="15" formatCode="0.0000000">
                  <c:v>0</c:v>
                </c:pt>
                <c:pt idx="16" formatCode="0.0000000">
                  <c:v>0</c:v>
                </c:pt>
                <c:pt idx="17" formatCode="0.0000000">
                  <c:v>0</c:v>
                </c:pt>
                <c:pt idx="18" formatCode="0.0000000">
                  <c:v>0</c:v>
                </c:pt>
                <c:pt idx="19" formatCode="0.0000000">
                  <c:v>0</c:v>
                </c:pt>
                <c:pt idx="20" formatCode="0.0000000">
                  <c:v>0</c:v>
                </c:pt>
                <c:pt idx="21" formatCode="0.0000000">
                  <c:v>0</c:v>
                </c:pt>
                <c:pt idx="22" formatCode="0.00000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048-40E6-A285-6E879AFA17BD}"/>
            </c:ext>
          </c:extLst>
        </c:ser>
        <c:ser>
          <c:idx val="6"/>
          <c:order val="8"/>
          <c:tx>
            <c:v>VTAC asymptote: 4+2 h</c:v>
          </c:tx>
          <c:spPr>
            <a:ln w="25400" cap="rnd">
              <a:solidFill>
                <a:schemeClr val="accent1">
                  <a:lumMod val="6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'ventilation vs VTAC'!$A$5:$A$27</c:f>
              <c:numCache>
                <c:formatCode>General</c:formatCode>
                <c:ptCount val="23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15</c:v>
                </c:pt>
                <c:pt idx="4">
                  <c:v>16</c:v>
                </c:pt>
                <c:pt idx="5">
                  <c:v>32</c:v>
                </c:pt>
                <c:pt idx="6">
                  <c:v>40</c:v>
                </c:pt>
                <c:pt idx="7">
                  <c:v>80</c:v>
                </c:pt>
                <c:pt idx="8">
                  <c:v>160</c:v>
                </c:pt>
                <c:pt idx="9">
                  <c:v>320</c:v>
                </c:pt>
                <c:pt idx="10">
                  <c:v>640</c:v>
                </c:pt>
                <c:pt idx="11">
                  <c:v>1000</c:v>
                </c:pt>
                <c:pt idx="12">
                  <c:v>1280</c:v>
                </c:pt>
                <c:pt idx="13">
                  <c:v>2560</c:v>
                </c:pt>
                <c:pt idx="14">
                  <c:v>5120</c:v>
                </c:pt>
                <c:pt idx="15">
                  <c:v>10240</c:v>
                </c:pt>
                <c:pt idx="16">
                  <c:v>20480</c:v>
                </c:pt>
                <c:pt idx="17">
                  <c:v>40960</c:v>
                </c:pt>
                <c:pt idx="18">
                  <c:v>81920</c:v>
                </c:pt>
                <c:pt idx="19">
                  <c:v>163840</c:v>
                </c:pt>
                <c:pt idx="20">
                  <c:v>327680</c:v>
                </c:pt>
                <c:pt idx="21">
                  <c:v>655360</c:v>
                </c:pt>
                <c:pt idx="22">
                  <c:v>1310720</c:v>
                </c:pt>
              </c:numCache>
            </c:numRef>
          </c:xVal>
          <c:yVal>
            <c:numRef>
              <c:f>'ventilation vs VTAC'!$I$5:$I$27</c:f>
              <c:numCache>
                <c:formatCode>0.0000000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 formatCode="0.000">
                  <c:v>88.888888888888886</c:v>
                </c:pt>
                <c:pt idx="13" formatCode="0.000">
                  <c:v>177.77777777777777</c:v>
                </c:pt>
                <c:pt idx="14" formatCode="0.000">
                  <c:v>355.55555555555554</c:v>
                </c:pt>
                <c:pt idx="15" formatCode="0.000">
                  <c:v>711.11111111111109</c:v>
                </c:pt>
                <c:pt idx="16" formatCode="0.000">
                  <c:v>1422.2222222222222</c:v>
                </c:pt>
                <c:pt idx="17" formatCode="0.000">
                  <c:v>2844.4444444444443</c:v>
                </c:pt>
                <c:pt idx="18" formatCode="0.000">
                  <c:v>5688.8888888888887</c:v>
                </c:pt>
                <c:pt idx="19" formatCode="0.000">
                  <c:v>11377.777777777777</c:v>
                </c:pt>
                <c:pt idx="20" formatCode="0.000">
                  <c:v>22755.555555555555</c:v>
                </c:pt>
                <c:pt idx="21" formatCode="0.000">
                  <c:v>45511.111111111109</c:v>
                </c:pt>
                <c:pt idx="22" formatCode="0.000">
                  <c:v>91022.222222222219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048-40E6-A285-6E879AFA17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8346816"/>
        <c:axId val="1598348064"/>
        <c:extLst/>
      </c:scatterChart>
      <c:valAx>
        <c:axId val="1598346816"/>
        <c:scaling>
          <c:logBase val="10"/>
          <c:orientation val="minMax"/>
          <c:max val="1000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ysClr val="windowText" lastClr="000000"/>
                    </a:solidFill>
                  </a:rPr>
                  <a:t>Spaciousness</a:t>
                </a:r>
                <a:r>
                  <a:rPr lang="en-US" sz="28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en-US" sz="2800">
                    <a:solidFill>
                      <a:sysClr val="windowText" lastClr="000000"/>
                    </a:solidFill>
                  </a:rPr>
                  <a:t>(m</a:t>
                </a:r>
                <a:r>
                  <a:rPr lang="en-US" sz="2800" baseline="30000">
                    <a:solidFill>
                      <a:sysClr val="windowText" lastClr="000000"/>
                    </a:solidFill>
                  </a:rPr>
                  <a:t>3</a:t>
                </a:r>
                <a:r>
                  <a:rPr lang="en-US" sz="2800" baseline="0">
                    <a:solidFill>
                      <a:sysClr val="windowText" lastClr="000000"/>
                    </a:solidFill>
                  </a:rPr>
                  <a:t>/person</a:t>
                </a:r>
                <a:r>
                  <a:rPr lang="en-US" sz="2800">
                    <a:solidFill>
                      <a:sysClr val="windowText" lastClr="000000"/>
                    </a:solidFill>
                  </a:rPr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222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8348064"/>
        <c:crossesAt val="-1"/>
        <c:crossBetween val="midCat"/>
      </c:valAx>
      <c:valAx>
        <c:axId val="1598348064"/>
        <c:scaling>
          <c:logBase val="10"/>
          <c:orientation val="minMax"/>
          <c:max val="10000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ysClr val="windowText" lastClr="000000"/>
                    </a:solidFill>
                  </a:rPr>
                  <a:t>Effective</a:t>
                </a:r>
                <a:r>
                  <a:rPr lang="en-US" sz="2800" baseline="0">
                    <a:solidFill>
                      <a:sysClr val="windowText" lastClr="000000"/>
                    </a:solidFill>
                  </a:rPr>
                  <a:t> clean flow rate (L/s.p)</a:t>
                </a:r>
                <a:endParaRPr lang="en-US" sz="28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3.5126859142607172E-2"/>
              <c:y val="4.533654341001493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222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8346816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b"/>
      <c:legendEntry>
        <c:idx val="1"/>
        <c:delete val="1"/>
      </c:legendEntry>
      <c:legendEntry>
        <c:idx val="2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ayout>
        <c:manualLayout>
          <c:xMode val="edge"/>
          <c:yMode val="edge"/>
          <c:x val="0.25160984157194127"/>
          <c:y val="0.11115663099211186"/>
          <c:w val="0.40627970672214525"/>
          <c:h val="0.2270737972165290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384720</xdr:colOff>
      <xdr:row>7</xdr:row>
      <xdr:rowOff>118321</xdr:rowOff>
    </xdr:from>
    <xdr:to>
      <xdr:col>30</xdr:col>
      <xdr:colOff>118835</xdr:colOff>
      <xdr:row>36</xdr:row>
      <xdr:rowOff>103298</xdr:rowOff>
    </xdr:to>
    <xdr:graphicFrame macro="">
      <xdr:nvGraphicFramePr>
        <xdr:cNvPr id="2" name="Chart 9">
          <a:extLst>
            <a:ext uri="{FF2B5EF4-FFF2-40B4-BE49-F238E27FC236}">
              <a16:creationId xmlns:a16="http://schemas.microsoft.com/office/drawing/2014/main" id="{7F9D5AC7-DBEA-4681-A34F-55EF6B15A6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400543</xdr:colOff>
      <xdr:row>23</xdr:row>
      <xdr:rowOff>82752</xdr:rowOff>
    </xdr:from>
    <xdr:to>
      <xdr:col>22</xdr:col>
      <xdr:colOff>246880</xdr:colOff>
      <xdr:row>26</xdr:row>
      <xdr:rowOff>42297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23FE0658-B9B3-295A-90B5-42882A77E5D0}"/>
            </a:ext>
          </a:extLst>
        </xdr:cNvPr>
        <xdr:cNvSpPr txBox="1"/>
      </xdr:nvSpPr>
      <xdr:spPr>
        <a:xfrm>
          <a:off x="17822634" y="5572616"/>
          <a:ext cx="2201610" cy="63495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4000">
              <a:solidFill>
                <a:schemeClr val="accent2"/>
              </a:solidFill>
            </a:rPr>
            <a:t>Crowded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0.66331</cdr:x>
      <cdr:y>0.58741</cdr:y>
    </cdr:from>
    <cdr:to>
      <cdr:x>0.90025</cdr:x>
      <cdr:y>0.67988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6EC7308-9FCE-5DDA-8618-8316C93C592F}"/>
            </a:ext>
          </a:extLst>
        </cdr:cNvPr>
        <cdr:cNvSpPr txBox="1"/>
      </cdr:nvSpPr>
      <cdr:spPr>
        <a:xfrm xmlns:a="http://schemas.openxmlformats.org/drawingml/2006/main">
          <a:off x="6072758" y="3643262"/>
          <a:ext cx="2169234" cy="5735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n-US" sz="4000" kern="1200"/>
            <a:t>S</a:t>
          </a:r>
          <a:r>
            <a:rPr lang="en-US" altLang="zh-CN" sz="4000" kern="1200"/>
            <a:t>pacious</a:t>
          </a:r>
          <a:endParaRPr lang="en-US" sz="4000" kern="1200"/>
        </a:p>
      </cdr:txBody>
    </cdr:sp>
  </cdr:relSizeAnchor>
  <cdr:relSizeAnchor xmlns:cdr="http://schemas.openxmlformats.org/drawingml/2006/chartDrawing">
    <cdr:from>
      <cdr:x>0.39113</cdr:x>
      <cdr:y>0.10495</cdr:y>
    </cdr:from>
    <cdr:to>
      <cdr:x>0.45017</cdr:x>
      <cdr:y>0.18258</cdr:y>
    </cdr:to>
    <cdr:grpSp>
      <cdr:nvGrpSpPr>
        <cdr:cNvPr id="6" name="Group 5">
          <a:extLst xmlns:a="http://schemas.openxmlformats.org/drawingml/2006/main">
            <a:ext uri="{FF2B5EF4-FFF2-40B4-BE49-F238E27FC236}">
              <a16:creationId xmlns:a16="http://schemas.microsoft.com/office/drawing/2014/main" id="{DADB28B8-9920-7F60-0F21-4EEB9F4502B0}"/>
            </a:ext>
          </a:extLst>
        </cdr:cNvPr>
        <cdr:cNvGrpSpPr/>
      </cdr:nvGrpSpPr>
      <cdr:grpSpPr>
        <a:xfrm xmlns:a="http://schemas.openxmlformats.org/drawingml/2006/main">
          <a:off x="3580876" y="650921"/>
          <a:ext cx="540523" cy="481477"/>
          <a:chOff x="3427248" y="149335"/>
          <a:chExt cx="549319" cy="537313"/>
        </a:xfrm>
      </cdr:grpSpPr>
      <cdr:sp macro="" textlink="">
        <cdr:nvSpPr>
          <cdr:cNvPr id="4" name="Rectangle 3">
            <a:extLst xmlns:a="http://schemas.openxmlformats.org/drawingml/2006/main">
              <a:ext uri="{FF2B5EF4-FFF2-40B4-BE49-F238E27FC236}">
                <a16:creationId xmlns:a16="http://schemas.microsoft.com/office/drawing/2014/main" id="{E4DBBDDA-8CC7-ED09-E439-81E95276298B}"/>
              </a:ext>
            </a:extLst>
          </cdr:cNvPr>
          <cdr:cNvSpPr/>
        </cdr:nvSpPr>
        <cdr:spPr>
          <a:xfrm xmlns:a="http://schemas.openxmlformats.org/drawingml/2006/main">
            <a:off x="3435568" y="229448"/>
            <a:ext cx="457200" cy="457200"/>
          </a:xfrm>
          <a:prstGeom xmlns:a="http://schemas.openxmlformats.org/drawingml/2006/main" prst="rect">
            <a:avLst/>
          </a:prstGeom>
          <a:solidFill xmlns:a="http://schemas.openxmlformats.org/drawingml/2006/main">
            <a:sysClr val="window" lastClr="FFFFFF"/>
          </a:solidFill>
          <a:ln xmlns:a="http://schemas.openxmlformats.org/drawingml/2006/main">
            <a:noFill/>
          </a:ln>
        </cdr:spPr>
        <cdr:style>
          <a:lnRef xmlns:a="http://schemas.openxmlformats.org/drawingml/2006/main" idx="2">
            <a:schemeClr val="accent1">
              <a:shade val="15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vertOverflow="clip"/>
          <a:lstStyle xmlns:a="http://schemas.openxmlformats.org/drawingml/2006/main"/>
          <a:p xmlns:a="http://schemas.openxmlformats.org/drawingml/2006/main">
            <a:endParaRPr lang="en-US" kern="1200"/>
          </a:p>
        </cdr:txBody>
      </cdr:sp>
      <cdr:sp macro="" textlink="">
        <cdr:nvSpPr>
          <cdr:cNvPr id="5" name="TextBox 1">
            <a:extLst xmlns:a="http://schemas.openxmlformats.org/drawingml/2006/main">
              <a:ext uri="{FF2B5EF4-FFF2-40B4-BE49-F238E27FC236}">
                <a16:creationId xmlns:a16="http://schemas.microsoft.com/office/drawing/2014/main" id="{60C58693-9254-EA19-BB35-D54CC4DB9374}"/>
              </a:ext>
            </a:extLst>
          </cdr:cNvPr>
          <cdr:cNvSpPr txBox="1"/>
        </cdr:nvSpPr>
        <cdr:spPr>
          <a:xfrm xmlns:a="http://schemas.openxmlformats.org/drawingml/2006/main">
            <a:off x="3427248" y="149335"/>
            <a:ext cx="549319" cy="365760"/>
          </a:xfrm>
          <a:prstGeom xmlns:a="http://schemas.openxmlformats.org/drawingml/2006/main" prst="rect">
            <a:avLst/>
          </a:prstGeom>
          <a:noFill xmlns:a="http://schemas.openxmlformats.org/drawingml/2006/main"/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2800" kern="1200"/>
              <a:t>q</a:t>
            </a:r>
            <a:r>
              <a:rPr lang="en-US" sz="2800" kern="1200" baseline="-25000"/>
              <a:t>c</a:t>
            </a:r>
          </a:p>
        </cdr:txBody>
      </cdr:sp>
    </cdr:grpSp>
  </cdr:relSizeAnchor>
  <cdr:relSizeAnchor xmlns:cdr="http://schemas.openxmlformats.org/drawingml/2006/chartDrawing">
    <cdr:from>
      <cdr:x>0.42706</cdr:x>
      <cdr:y>0.1791</cdr:y>
    </cdr:from>
    <cdr:to>
      <cdr:x>0.4861</cdr:x>
      <cdr:y>0.26053</cdr:y>
    </cdr:to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D5366BA1-F068-336B-81DD-B5505580A689}"/>
            </a:ext>
          </a:extLst>
        </cdr:cNvPr>
        <cdr:cNvGrpSpPr/>
      </cdr:nvGrpSpPr>
      <cdr:grpSpPr>
        <a:xfrm xmlns:a="http://schemas.openxmlformats.org/drawingml/2006/main">
          <a:off x="3909822" y="1110815"/>
          <a:ext cx="540524" cy="505045"/>
          <a:chOff x="0" y="-39414"/>
          <a:chExt cx="549319" cy="563589"/>
        </a:xfrm>
      </cdr:grpSpPr>
      <cdr:sp macro="" textlink="">
        <cdr:nvSpPr>
          <cdr:cNvPr id="11" name="Rectangle 10">
            <a:extLst xmlns:a="http://schemas.openxmlformats.org/drawingml/2006/main">
              <a:ext uri="{FF2B5EF4-FFF2-40B4-BE49-F238E27FC236}">
                <a16:creationId xmlns:a16="http://schemas.microsoft.com/office/drawing/2014/main" id="{B71698D1-9377-6822-8BE1-E2A4E9A39A80}"/>
              </a:ext>
            </a:extLst>
          </cdr:cNvPr>
          <cdr:cNvSpPr/>
        </cdr:nvSpPr>
        <cdr:spPr>
          <a:xfrm xmlns:a="http://schemas.openxmlformats.org/drawingml/2006/main">
            <a:off x="8320" y="66975"/>
            <a:ext cx="457200" cy="457200"/>
          </a:xfrm>
          <a:prstGeom xmlns:a="http://schemas.openxmlformats.org/drawingml/2006/main" prst="rect">
            <a:avLst/>
          </a:prstGeom>
          <a:solidFill xmlns:a="http://schemas.openxmlformats.org/drawingml/2006/main">
            <a:sysClr val="window" lastClr="FFFFFF"/>
          </a:solidFill>
          <a:ln xmlns:a="http://schemas.openxmlformats.org/drawingml/2006/main">
            <a:noFill/>
          </a:ln>
        </cdr:spPr>
        <cdr:style>
          <a:lnRef xmlns:a="http://schemas.openxmlformats.org/drawingml/2006/main" idx="2">
            <a:schemeClr val="accent1">
              <a:shade val="15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 kern="1200"/>
          </a:p>
        </cdr:txBody>
      </cdr:sp>
      <cdr:sp macro="" textlink="">
        <cdr:nvSpPr>
          <cdr:cNvPr id="12" name="TextBox 1">
            <a:extLst xmlns:a="http://schemas.openxmlformats.org/drawingml/2006/main">
              <a:ext uri="{FF2B5EF4-FFF2-40B4-BE49-F238E27FC236}">
                <a16:creationId xmlns:a16="http://schemas.microsoft.com/office/drawing/2014/main" id="{A3DE3E25-8CDC-A8F0-84E4-1A2F790C71C2}"/>
              </a:ext>
            </a:extLst>
          </cdr:cNvPr>
          <cdr:cNvSpPr txBox="1"/>
        </cdr:nvSpPr>
        <cdr:spPr>
          <a:xfrm xmlns:a="http://schemas.openxmlformats.org/drawingml/2006/main">
            <a:off x="0" y="-39414"/>
            <a:ext cx="549319" cy="365760"/>
          </a:xfrm>
          <a:prstGeom xmlns:a="http://schemas.openxmlformats.org/drawingml/2006/main" prst="rect">
            <a:avLst/>
          </a:prstGeom>
          <a:noFill xmlns:a="http://schemas.openxmlformats.org/drawingml/2006/main"/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2800" kern="1200"/>
              <a:t>q</a:t>
            </a:r>
            <a:r>
              <a:rPr lang="en-US" sz="2800" kern="1200" baseline="-25000"/>
              <a:t>c</a:t>
            </a:r>
          </a:p>
        </cdr:txBody>
      </cdr:sp>
    </cdr:grpSp>
  </cdr:relSizeAnchor>
  <cdr:relSizeAnchor xmlns:cdr="http://schemas.openxmlformats.org/drawingml/2006/chartDrawing">
    <cdr:from>
      <cdr:x>0.42791</cdr:x>
      <cdr:y>0.25289</cdr:y>
    </cdr:from>
    <cdr:to>
      <cdr:x>0.48695</cdr:x>
      <cdr:y>0.33907</cdr:y>
    </cdr:to>
    <cdr:grpSp>
      <cdr:nvGrpSpPr>
        <cdr:cNvPr id="13" name="Group 12">
          <a:extLst xmlns:a="http://schemas.openxmlformats.org/drawingml/2006/main">
            <a:ext uri="{FF2B5EF4-FFF2-40B4-BE49-F238E27FC236}">
              <a16:creationId xmlns:a16="http://schemas.microsoft.com/office/drawing/2014/main" id="{D5366BA1-F068-336B-81DD-B5505580A689}"/>
            </a:ext>
          </a:extLst>
        </cdr:cNvPr>
        <cdr:cNvGrpSpPr/>
      </cdr:nvGrpSpPr>
      <cdr:grpSpPr>
        <a:xfrm xmlns:a="http://schemas.openxmlformats.org/drawingml/2006/main">
          <a:off x="3917604" y="1568475"/>
          <a:ext cx="540524" cy="534506"/>
          <a:chOff x="0" y="-72259"/>
          <a:chExt cx="549319" cy="596434"/>
        </a:xfrm>
      </cdr:grpSpPr>
      <cdr:sp macro="" textlink="">
        <cdr:nvSpPr>
          <cdr:cNvPr id="14" name="Rectangle 13">
            <a:extLst xmlns:a="http://schemas.openxmlformats.org/drawingml/2006/main">
              <a:ext uri="{FF2B5EF4-FFF2-40B4-BE49-F238E27FC236}">
                <a16:creationId xmlns:a16="http://schemas.microsoft.com/office/drawing/2014/main" id="{B71698D1-9377-6822-8BE1-E2A4E9A39A80}"/>
              </a:ext>
            </a:extLst>
          </cdr:cNvPr>
          <cdr:cNvSpPr/>
        </cdr:nvSpPr>
        <cdr:spPr>
          <a:xfrm xmlns:a="http://schemas.openxmlformats.org/drawingml/2006/main">
            <a:off x="8320" y="66975"/>
            <a:ext cx="457200" cy="457200"/>
          </a:xfrm>
          <a:prstGeom xmlns:a="http://schemas.openxmlformats.org/drawingml/2006/main" prst="rect">
            <a:avLst/>
          </a:prstGeom>
          <a:solidFill xmlns:a="http://schemas.openxmlformats.org/drawingml/2006/main">
            <a:sysClr val="window" lastClr="FFFFFF"/>
          </a:solidFill>
          <a:ln xmlns:a="http://schemas.openxmlformats.org/drawingml/2006/main">
            <a:noFill/>
          </a:ln>
        </cdr:spPr>
        <cdr:style>
          <a:lnRef xmlns:a="http://schemas.openxmlformats.org/drawingml/2006/main" idx="2">
            <a:schemeClr val="accent1">
              <a:shade val="15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 kern="1200"/>
          </a:p>
        </cdr:txBody>
      </cdr:sp>
      <cdr:sp macro="" textlink="">
        <cdr:nvSpPr>
          <cdr:cNvPr id="15" name="TextBox 1">
            <a:extLst xmlns:a="http://schemas.openxmlformats.org/drawingml/2006/main">
              <a:ext uri="{FF2B5EF4-FFF2-40B4-BE49-F238E27FC236}">
                <a16:creationId xmlns:a16="http://schemas.microsoft.com/office/drawing/2014/main" id="{A3DE3E25-8CDC-A8F0-84E4-1A2F790C71C2}"/>
              </a:ext>
            </a:extLst>
          </cdr:cNvPr>
          <cdr:cNvSpPr txBox="1"/>
        </cdr:nvSpPr>
        <cdr:spPr>
          <a:xfrm xmlns:a="http://schemas.openxmlformats.org/drawingml/2006/main">
            <a:off x="0" y="-72259"/>
            <a:ext cx="549319" cy="365760"/>
          </a:xfrm>
          <a:prstGeom xmlns:a="http://schemas.openxmlformats.org/drawingml/2006/main" prst="rect">
            <a:avLst/>
          </a:prstGeom>
          <a:noFill xmlns:a="http://schemas.openxmlformats.org/drawingml/2006/main"/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2800" kern="1200"/>
              <a:t>q</a:t>
            </a:r>
            <a:r>
              <a:rPr lang="en-US" sz="2800" kern="1200" baseline="-25000"/>
              <a:t>c</a:t>
            </a:r>
          </a:p>
        </cdr:txBody>
      </cdr:sp>
    </cdr:grpSp>
  </cdr:relSizeAnchor>
</c:userShape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32"/>
  <sheetViews>
    <sheetView tabSelected="1" topLeftCell="A2" zoomScale="55" zoomScaleNormal="55" workbookViewId="0">
      <selection activeCell="L19" sqref="L19"/>
    </sheetView>
  </sheetViews>
  <sheetFormatPr defaultColWidth="8.85546875" defaultRowHeight="15" x14ac:dyDescent="0.25"/>
  <cols>
    <col min="1" max="1" width="18.85546875" customWidth="1"/>
    <col min="2" max="2" width="32.85546875" customWidth="1"/>
    <col min="3" max="5" width="20.7109375" customWidth="1"/>
    <col min="6" max="6" width="16.85546875" customWidth="1"/>
    <col min="7" max="9" width="22.7109375" customWidth="1"/>
  </cols>
  <sheetData>
    <row r="1" spans="1:9" ht="32.1" customHeight="1" x14ac:dyDescent="0.25">
      <c r="A1" s="24" t="s">
        <v>8</v>
      </c>
      <c r="B1" s="25"/>
      <c r="C1" s="25"/>
      <c r="D1" s="25"/>
      <c r="E1" s="25"/>
      <c r="F1" s="25"/>
      <c r="G1" s="25"/>
      <c r="H1" s="25"/>
      <c r="I1" s="25"/>
    </row>
    <row r="2" spans="1:9" ht="18" customHeight="1" x14ac:dyDescent="0.25">
      <c r="A2" s="7" t="s">
        <v>1</v>
      </c>
      <c r="B2" s="23">
        <v>4</v>
      </c>
      <c r="C2" s="23"/>
      <c r="D2" s="23"/>
      <c r="E2" s="23"/>
      <c r="F2" s="23"/>
      <c r="G2" s="23"/>
      <c r="H2" s="23"/>
      <c r="I2" s="23"/>
    </row>
    <row r="3" spans="1:9" ht="24.75" customHeight="1" thickBot="1" x14ac:dyDescent="0.3">
      <c r="A3" s="19" t="s">
        <v>0</v>
      </c>
      <c r="B3" s="11" t="s">
        <v>7</v>
      </c>
      <c r="C3" s="21" t="s">
        <v>2</v>
      </c>
      <c r="D3" s="22"/>
      <c r="E3" s="22"/>
      <c r="F3" s="27" t="s">
        <v>13</v>
      </c>
      <c r="G3" s="26" t="s">
        <v>6</v>
      </c>
      <c r="H3" s="26"/>
      <c r="I3" s="26"/>
    </row>
    <row r="4" spans="1:9" ht="21.95" customHeight="1" thickTop="1" thickBot="1" x14ac:dyDescent="0.3">
      <c r="A4" s="20"/>
      <c r="B4" s="2">
        <v>10</v>
      </c>
      <c r="C4" s="8" t="s">
        <v>3</v>
      </c>
      <c r="D4" s="8" t="s">
        <v>4</v>
      </c>
      <c r="E4" s="8" t="s">
        <v>5</v>
      </c>
      <c r="F4" s="28"/>
      <c r="G4" s="9" t="s">
        <v>10</v>
      </c>
      <c r="H4" s="10" t="s">
        <v>11</v>
      </c>
      <c r="I4" s="10" t="s">
        <v>12</v>
      </c>
    </row>
    <row r="5" spans="1:9" ht="18" customHeight="1" x14ac:dyDescent="0.25">
      <c r="A5" s="3">
        <v>2</v>
      </c>
      <c r="B5" s="4">
        <f>$B$4*3.6/A5</f>
        <v>18</v>
      </c>
      <c r="C5" s="15">
        <f>1/(((EXP(-$B$2*B5)-1)/$B$2/B5+1)/B$4)</f>
        <v>10.140845070422534</v>
      </c>
      <c r="D5" s="15">
        <f>1/(((EXP(-$B$2*B5)-1)/$B$2/B5*EXP(-B5*1)+1)/$B$4)</f>
        <v>10.000000002115273</v>
      </c>
      <c r="E5" s="15">
        <f>1/(((EXP(-$B$2*B5)-1)/$B$2/B5*EXP(-B5*2)+1)/$B$4)</f>
        <v>10</v>
      </c>
      <c r="F5" s="17">
        <f>B$4</f>
        <v>10</v>
      </c>
      <c r="G5" s="12" t="s">
        <v>9</v>
      </c>
      <c r="H5" s="12" t="s">
        <v>9</v>
      </c>
      <c r="I5" s="12" t="s">
        <v>9</v>
      </c>
    </row>
    <row r="6" spans="1:9" ht="18" customHeight="1" x14ac:dyDescent="0.25">
      <c r="A6" s="3">
        <f>A5*2</f>
        <v>4</v>
      </c>
      <c r="B6" s="4">
        <f t="shared" ref="B6:B27" si="0">$B$4*3.6/A6</f>
        <v>9</v>
      </c>
      <c r="C6" s="15">
        <f t="shared" ref="C6:C27" si="1">1/(((EXP(-$B$2*B6)-1)/$B$2/B6+1)/B$4)</f>
        <v>10.285714285714285</v>
      </c>
      <c r="D6" s="15">
        <f t="shared" ref="D6:D27" si="2">1/(((EXP(-$B$2*B6)-1)/$B$2/B6*EXP(-B6*1)+1)/$B$4)</f>
        <v>10.000034280618651</v>
      </c>
      <c r="E6" s="15">
        <f t="shared" ref="E6:E27" si="3">1/(((EXP(-$B$2*B6)-1)/$B$2/B6*EXP(-B6*2)+1)/$B$4)</f>
        <v>10.00000000423055</v>
      </c>
      <c r="F6" s="18">
        <f t="shared" ref="F6:F12" si="4">B$4</f>
        <v>10</v>
      </c>
      <c r="G6" s="12" t="s">
        <v>9</v>
      </c>
      <c r="H6" s="12" t="s">
        <v>9</v>
      </c>
      <c r="I6" s="12" t="s">
        <v>9</v>
      </c>
    </row>
    <row r="7" spans="1:9" ht="18" customHeight="1" x14ac:dyDescent="0.25">
      <c r="A7" s="3">
        <f t="shared" ref="A7:A27" si="5">A6*2</f>
        <v>8</v>
      </c>
      <c r="B7" s="4">
        <f t="shared" si="0"/>
        <v>4.5</v>
      </c>
      <c r="C7" s="15">
        <f t="shared" si="1"/>
        <v>10.588235284631846</v>
      </c>
      <c r="D7" s="15">
        <f t="shared" si="2"/>
        <v>10.006175475946131</v>
      </c>
      <c r="E7" s="15">
        <f t="shared" si="3"/>
        <v>10.00006856147129</v>
      </c>
      <c r="F7" s="18">
        <f t="shared" si="4"/>
        <v>10</v>
      </c>
      <c r="G7" s="12" t="s">
        <v>9</v>
      </c>
      <c r="H7" s="12" t="s">
        <v>9</v>
      </c>
      <c r="I7" s="12" t="s">
        <v>9</v>
      </c>
    </row>
    <row r="8" spans="1:9" ht="18" customHeight="1" x14ac:dyDescent="0.25">
      <c r="A8" s="3">
        <v>15</v>
      </c>
      <c r="B8" s="4">
        <f t="shared" si="0"/>
        <v>2.4</v>
      </c>
      <c r="C8" s="15">
        <f t="shared" si="1"/>
        <v>11.162702786540052</v>
      </c>
      <c r="D8" s="15">
        <f t="shared" si="2"/>
        <v>10.095392848818745</v>
      </c>
      <c r="E8" s="15">
        <f t="shared" si="3"/>
        <v>10.008579426908094</v>
      </c>
      <c r="F8" s="18">
        <f t="shared" si="4"/>
        <v>10</v>
      </c>
      <c r="G8" s="12" t="s">
        <v>9</v>
      </c>
      <c r="H8" s="12" t="s">
        <v>9</v>
      </c>
      <c r="I8" s="12" t="s">
        <v>9</v>
      </c>
    </row>
    <row r="9" spans="1:9" ht="18" customHeight="1" x14ac:dyDescent="0.25">
      <c r="A9" s="3">
        <f>A7*2</f>
        <v>16</v>
      </c>
      <c r="B9" s="4">
        <f t="shared" si="0"/>
        <v>2.25</v>
      </c>
      <c r="C9" s="15">
        <f t="shared" si="1"/>
        <v>11.249826457640108</v>
      </c>
      <c r="D9" s="15">
        <f t="shared" si="2"/>
        <v>10.118483185260683</v>
      </c>
      <c r="E9" s="15">
        <f t="shared" si="3"/>
        <v>10.012357057039379</v>
      </c>
      <c r="F9" s="18">
        <f t="shared" si="4"/>
        <v>10</v>
      </c>
      <c r="G9" s="12" t="s">
        <v>9</v>
      </c>
      <c r="H9" s="12" t="s">
        <v>9</v>
      </c>
      <c r="I9" s="12" t="s">
        <v>9</v>
      </c>
    </row>
    <row r="10" spans="1:9" ht="18" customHeight="1" x14ac:dyDescent="0.25">
      <c r="A10" s="3">
        <v>32</v>
      </c>
      <c r="B10" s="4">
        <f t="shared" si="0"/>
        <v>1.125</v>
      </c>
      <c r="C10" s="15">
        <f t="shared" si="1"/>
        <v>12.816463414940262</v>
      </c>
      <c r="D10" s="15">
        <f t="shared" si="2"/>
        <v>10.768244629790772</v>
      </c>
      <c r="E10" s="15">
        <f t="shared" si="3"/>
        <v>10.237110462326042</v>
      </c>
      <c r="F10" s="18">
        <f t="shared" si="4"/>
        <v>10</v>
      </c>
      <c r="G10" s="12" t="s">
        <v>9</v>
      </c>
      <c r="H10" s="12" t="s">
        <v>9</v>
      </c>
      <c r="I10" s="12" t="s">
        <v>9</v>
      </c>
    </row>
    <row r="11" spans="1:9" ht="18" customHeight="1" x14ac:dyDescent="0.25">
      <c r="A11" s="3">
        <v>40</v>
      </c>
      <c r="B11" s="4">
        <f t="shared" si="0"/>
        <v>0.9</v>
      </c>
      <c r="C11" s="15">
        <f t="shared" si="1"/>
        <v>13.702156187463196</v>
      </c>
      <c r="D11" s="15">
        <f t="shared" si="2"/>
        <v>11.234063999968084</v>
      </c>
      <c r="E11" s="15">
        <f t="shared" si="3"/>
        <v>10.467496743864931</v>
      </c>
      <c r="F11" s="18">
        <f t="shared" si="4"/>
        <v>10</v>
      </c>
      <c r="G11" s="12" t="s">
        <v>9</v>
      </c>
      <c r="H11" s="12" t="s">
        <v>9</v>
      </c>
      <c r="I11" s="12" t="s">
        <v>9</v>
      </c>
    </row>
    <row r="12" spans="1:9" ht="18" customHeight="1" x14ac:dyDescent="0.25">
      <c r="A12" s="3">
        <f t="shared" si="5"/>
        <v>80</v>
      </c>
      <c r="B12" s="4">
        <f t="shared" si="0"/>
        <v>0.45</v>
      </c>
      <c r="C12" s="15">
        <f t="shared" si="1"/>
        <v>18.647074206375816</v>
      </c>
      <c r="D12" s="15">
        <f t="shared" si="2"/>
        <v>14.19814695586653</v>
      </c>
      <c r="E12" s="15">
        <f t="shared" si="3"/>
        <v>12.323400088420579</v>
      </c>
      <c r="F12" s="18">
        <f t="shared" si="4"/>
        <v>10</v>
      </c>
      <c r="G12" s="12" t="s">
        <v>9</v>
      </c>
      <c r="H12" s="12" t="s">
        <v>9</v>
      </c>
      <c r="I12" s="12" t="s">
        <v>9</v>
      </c>
    </row>
    <row r="13" spans="1:9" ht="18" customHeight="1" x14ac:dyDescent="0.25">
      <c r="A13" s="3">
        <f t="shared" si="5"/>
        <v>160</v>
      </c>
      <c r="B13" s="4">
        <f t="shared" si="0"/>
        <v>0.22500000000000001</v>
      </c>
      <c r="C13" s="15">
        <f t="shared" si="1"/>
        <v>29.357112532320581</v>
      </c>
      <c r="D13" s="15">
        <f t="shared" si="2"/>
        <v>21.120005701438689</v>
      </c>
      <c r="E13" s="15">
        <f t="shared" si="3"/>
        <v>17.254200668075093</v>
      </c>
      <c r="F13" s="13" t="s">
        <v>9</v>
      </c>
      <c r="G13" s="12" t="s">
        <v>9</v>
      </c>
      <c r="H13" s="12" t="s">
        <v>9</v>
      </c>
      <c r="I13" s="12" t="s">
        <v>9</v>
      </c>
    </row>
    <row r="14" spans="1:9" ht="18" customHeight="1" x14ac:dyDescent="0.25">
      <c r="A14" s="3">
        <f t="shared" si="5"/>
        <v>320</v>
      </c>
      <c r="B14" s="4">
        <f t="shared" si="0"/>
        <v>0.1125</v>
      </c>
      <c r="C14" s="15">
        <f t="shared" si="1"/>
        <v>51.353359813216287</v>
      </c>
      <c r="D14" s="15">
        <f t="shared" si="2"/>
        <v>35.661789968142195</v>
      </c>
      <c r="E14" s="15">
        <f t="shared" si="3"/>
        <v>28.012913008246468</v>
      </c>
      <c r="F14" s="13" t="s">
        <v>9</v>
      </c>
      <c r="G14" s="15">
        <f t="shared" ref="G14:G27" si="6">1/($B$2*3.6*0.5/A14)</f>
        <v>44.444444444444443</v>
      </c>
      <c r="H14" s="12" t="s">
        <v>9</v>
      </c>
      <c r="I14" s="12" t="s">
        <v>9</v>
      </c>
    </row>
    <row r="15" spans="1:9" ht="18" customHeight="1" x14ac:dyDescent="0.25">
      <c r="A15" s="3">
        <f t="shared" si="5"/>
        <v>640</v>
      </c>
      <c r="B15" s="4">
        <f t="shared" si="0"/>
        <v>5.6250000000000001E-2</v>
      </c>
      <c r="C15" s="15">
        <f t="shared" si="1"/>
        <v>95.678647278394379</v>
      </c>
      <c r="D15" s="15">
        <f t="shared" si="2"/>
        <v>65.147859962228907</v>
      </c>
      <c r="E15" s="15">
        <f t="shared" si="3"/>
        <v>50.050464662302325</v>
      </c>
      <c r="F15" s="13" t="s">
        <v>9</v>
      </c>
      <c r="G15" s="15">
        <f t="shared" si="6"/>
        <v>88.888888888888886</v>
      </c>
      <c r="H15" s="15">
        <f t="shared" ref="H15:H27" si="7">1/(($B$2+2*1)*3.6*0.5/A15)</f>
        <v>59.259259259259252</v>
      </c>
      <c r="I15" s="12" t="s">
        <v>9</v>
      </c>
    </row>
    <row r="16" spans="1:9" ht="18" customHeight="1" x14ac:dyDescent="0.25">
      <c r="A16" s="3">
        <v>1000</v>
      </c>
      <c r="B16" s="4">
        <f t="shared" si="0"/>
        <v>3.5999999999999997E-2</v>
      </c>
      <c r="C16" s="15">
        <f t="shared" si="1"/>
        <v>145.63477865512928</v>
      </c>
      <c r="D16" s="15">
        <f t="shared" si="2"/>
        <v>98.42844006864479</v>
      </c>
      <c r="E16" s="15">
        <f t="shared" si="3"/>
        <v>74.982792767999683</v>
      </c>
      <c r="F16" s="13" t="s">
        <v>9</v>
      </c>
      <c r="G16" s="15">
        <f t="shared" si="6"/>
        <v>138.88888888888889</v>
      </c>
      <c r="H16" s="15">
        <f t="shared" si="7"/>
        <v>92.592592592592581</v>
      </c>
      <c r="I16" s="12" t="s">
        <v>9</v>
      </c>
    </row>
    <row r="17" spans="1:9" ht="18" customHeight="1" x14ac:dyDescent="0.25">
      <c r="A17" s="3">
        <f>A15*2</f>
        <v>1280</v>
      </c>
      <c r="B17" s="4">
        <f t="shared" si="0"/>
        <v>2.8125000000000001E-2</v>
      </c>
      <c r="C17" s="15">
        <f t="shared" si="1"/>
        <v>184.50647141751239</v>
      </c>
      <c r="D17" s="15">
        <f t="shared" si="2"/>
        <v>124.33370381847922</v>
      </c>
      <c r="E17" s="15">
        <f t="shared" si="3"/>
        <v>94.400764628066668</v>
      </c>
      <c r="F17" s="13" t="s">
        <v>9</v>
      </c>
      <c r="G17" s="15">
        <f t="shared" si="6"/>
        <v>177.77777777777777</v>
      </c>
      <c r="H17" s="15">
        <f t="shared" si="7"/>
        <v>118.5185185185185</v>
      </c>
      <c r="I17" s="15">
        <f>1/(($B$2+2*2)*3.6*0.5/A17)</f>
        <v>88.888888888888886</v>
      </c>
    </row>
    <row r="18" spans="1:9" ht="18" customHeight="1" x14ac:dyDescent="0.25">
      <c r="A18" s="3">
        <f t="shared" si="5"/>
        <v>2560</v>
      </c>
      <c r="B18" s="4">
        <f t="shared" si="0"/>
        <v>1.40625E-2</v>
      </c>
      <c r="C18" s="15">
        <f t="shared" si="1"/>
        <v>362.25335449274775</v>
      </c>
      <c r="D18" s="15">
        <f t="shared" si="2"/>
        <v>242.81512555271578</v>
      </c>
      <c r="E18" s="15">
        <f t="shared" si="3"/>
        <v>183.24217494889876</v>
      </c>
      <c r="F18" s="13" t="s">
        <v>9</v>
      </c>
      <c r="G18" s="15">
        <f t="shared" si="6"/>
        <v>355.55555555555554</v>
      </c>
      <c r="H18" s="15">
        <f t="shared" si="7"/>
        <v>237.03703703703701</v>
      </c>
      <c r="I18" s="15">
        <f t="shared" ref="I18:I27" si="8">1/(($B$2+2*2)*3.6*0.5/A18)</f>
        <v>177.77777777777777</v>
      </c>
    </row>
    <row r="19" spans="1:9" ht="18" customHeight="1" x14ac:dyDescent="0.25">
      <c r="A19" s="3">
        <f t="shared" si="5"/>
        <v>5120</v>
      </c>
      <c r="B19" s="4">
        <f t="shared" si="0"/>
        <v>7.0312500000000002E-3</v>
      </c>
      <c r="C19" s="15">
        <f t="shared" si="1"/>
        <v>717.79337341274572</v>
      </c>
      <c r="D19" s="15">
        <f t="shared" si="2"/>
        <v>479.83351966509389</v>
      </c>
      <c r="E19" s="15">
        <f t="shared" si="3"/>
        <v>360.99611804982646</v>
      </c>
      <c r="F19" s="13" t="s">
        <v>9</v>
      </c>
      <c r="G19" s="15">
        <f t="shared" si="6"/>
        <v>711.11111111111109</v>
      </c>
      <c r="H19" s="15">
        <f t="shared" si="7"/>
        <v>474.07407407407402</v>
      </c>
      <c r="I19" s="15">
        <f>1/(($B$2+2*2)*3.6*0.5/A19)</f>
        <v>355.55555555555554</v>
      </c>
    </row>
    <row r="20" spans="1:9" ht="18" customHeight="1" x14ac:dyDescent="0.25">
      <c r="A20" s="3">
        <f t="shared" si="5"/>
        <v>10240</v>
      </c>
      <c r="B20" s="4">
        <f t="shared" si="0"/>
        <v>3.5156250000000001E-3</v>
      </c>
      <c r="C20" s="15">
        <f t="shared" si="1"/>
        <v>1428.8966940553271</v>
      </c>
      <c r="D20" s="15">
        <f t="shared" si="2"/>
        <v>953.89824900189285</v>
      </c>
      <c r="E20" s="15">
        <f t="shared" si="3"/>
        <v>716.53973321888986</v>
      </c>
      <c r="F20" s="13" t="s">
        <v>9</v>
      </c>
      <c r="G20" s="15">
        <f t="shared" si="6"/>
        <v>1422.2222222222222</v>
      </c>
      <c r="H20" s="15">
        <f t="shared" si="7"/>
        <v>948.14814814814804</v>
      </c>
      <c r="I20" s="15">
        <f t="shared" si="8"/>
        <v>711.11111111111109</v>
      </c>
    </row>
    <row r="21" spans="1:9" ht="18" customHeight="1" x14ac:dyDescent="0.25">
      <c r="A21" s="3">
        <f t="shared" si="5"/>
        <v>20480</v>
      </c>
      <c r="B21" s="4">
        <f t="shared" si="0"/>
        <v>1.7578125E-3</v>
      </c>
      <c r="C21" s="15">
        <f t="shared" si="1"/>
        <v>2851.1150155344412</v>
      </c>
      <c r="D21" s="15">
        <f t="shared" si="2"/>
        <v>1902.0417190115752</v>
      </c>
      <c r="E21" s="15">
        <f t="shared" si="3"/>
        <v>1427.6448684781462</v>
      </c>
      <c r="F21" s="13" t="s">
        <v>9</v>
      </c>
      <c r="G21" s="15">
        <f t="shared" si="6"/>
        <v>2844.4444444444443</v>
      </c>
      <c r="H21" s="15">
        <f t="shared" si="7"/>
        <v>1896.2962962962961</v>
      </c>
      <c r="I21" s="15">
        <f t="shared" si="8"/>
        <v>1422.2222222222222</v>
      </c>
    </row>
    <row r="22" spans="1:9" ht="18" customHeight="1" x14ac:dyDescent="0.25">
      <c r="A22" s="3">
        <f t="shared" si="5"/>
        <v>40960</v>
      </c>
      <c r="B22" s="4">
        <f t="shared" si="0"/>
        <v>8.7890625000000002E-4</v>
      </c>
      <c r="C22" s="15">
        <f t="shared" si="1"/>
        <v>5695.5575082385649</v>
      </c>
      <c r="D22" s="15">
        <f t="shared" si="2"/>
        <v>3798.3356748046067</v>
      </c>
      <c r="E22" s="15">
        <f t="shared" si="3"/>
        <v>2849.8641013740021</v>
      </c>
      <c r="F22" s="13" t="s">
        <v>9</v>
      </c>
      <c r="G22" s="15">
        <f t="shared" si="6"/>
        <v>5688.8888888888887</v>
      </c>
      <c r="H22" s="15">
        <f>1/(($B$2+2*1)*3.6*0.5/A22)</f>
        <v>3792.5925925925922</v>
      </c>
      <c r="I22" s="15">
        <f t="shared" si="8"/>
        <v>2844.4444444444443</v>
      </c>
    </row>
    <row r="23" spans="1:9" ht="18" customHeight="1" x14ac:dyDescent="0.25">
      <c r="A23" s="3">
        <f t="shared" si="5"/>
        <v>81920</v>
      </c>
      <c r="B23" s="4">
        <f t="shared" si="0"/>
        <v>4.3945312500000001E-4</v>
      </c>
      <c r="C23" s="15">
        <f t="shared" si="1"/>
        <v>11384.445420552669</v>
      </c>
      <c r="D23" s="15">
        <f t="shared" si="2"/>
        <v>7590.927096626262</v>
      </c>
      <c r="E23" s="15">
        <f t="shared" si="3"/>
        <v>5694.3070507160619</v>
      </c>
      <c r="F23" s="13" t="s">
        <v>9</v>
      </c>
      <c r="G23" s="15">
        <f t="shared" si="6"/>
        <v>11377.777777777777</v>
      </c>
      <c r="H23" s="15">
        <f t="shared" si="7"/>
        <v>7585.1851851851843</v>
      </c>
      <c r="I23" s="15">
        <f t="shared" si="8"/>
        <v>5688.8888888888887</v>
      </c>
    </row>
    <row r="24" spans="1:9" ht="18" customHeight="1" x14ac:dyDescent="0.25">
      <c r="A24" s="3">
        <f t="shared" si="5"/>
        <v>163840</v>
      </c>
      <c r="B24" s="4">
        <f t="shared" si="0"/>
        <v>2.1972656250000001E-4</v>
      </c>
      <c r="C24" s="15">
        <f t="shared" si="1"/>
        <v>22762.222707839541</v>
      </c>
      <c r="D24" s="15">
        <f t="shared" si="2"/>
        <v>15176.11169539488</v>
      </c>
      <c r="E24" s="15">
        <f t="shared" si="3"/>
        <v>11383.195191437495</v>
      </c>
      <c r="F24" s="13" t="s">
        <v>9</v>
      </c>
      <c r="G24" s="15">
        <f t="shared" si="6"/>
        <v>22755.555555555555</v>
      </c>
      <c r="H24" s="15">
        <f t="shared" si="7"/>
        <v>15170.370370370369</v>
      </c>
      <c r="I24" s="15">
        <f t="shared" si="8"/>
        <v>11377.777777777777</v>
      </c>
    </row>
    <row r="25" spans="1:9" ht="18" customHeight="1" x14ac:dyDescent="0.25">
      <c r="A25" s="3">
        <f t="shared" si="5"/>
        <v>327680</v>
      </c>
      <c r="B25" s="4">
        <f t="shared" si="0"/>
        <v>1.0986328125E-4</v>
      </c>
      <c r="C25" s="15">
        <f t="shared" si="1"/>
        <v>45517.778014136842</v>
      </c>
      <c r="D25" s="15">
        <f t="shared" si="2"/>
        <v>30346.481770766732</v>
      </c>
      <c r="E25" s="15">
        <f t="shared" si="3"/>
        <v>22760.972594113286</v>
      </c>
      <c r="F25" s="13" t="s">
        <v>9</v>
      </c>
      <c r="G25" s="15">
        <f t="shared" si="6"/>
        <v>45511.111111111109</v>
      </c>
      <c r="H25" s="15">
        <f t="shared" si="7"/>
        <v>30340.740740740737</v>
      </c>
      <c r="I25" s="15">
        <f t="shared" si="8"/>
        <v>22755.555555555555</v>
      </c>
    </row>
    <row r="26" spans="1:9" ht="18" customHeight="1" x14ac:dyDescent="0.25">
      <c r="A26" s="3">
        <f t="shared" si="5"/>
        <v>655360</v>
      </c>
      <c r="B26" s="4">
        <f t="shared" si="0"/>
        <v>5.4931640625000001E-5</v>
      </c>
      <c r="C26" s="15">
        <f t="shared" si="1"/>
        <v>91028.889089100339</v>
      </c>
      <c r="D26" s="15">
        <f t="shared" si="2"/>
        <v>60687.222403330627</v>
      </c>
      <c r="E26" s="15">
        <f t="shared" si="3"/>
        <v>45516.527984233195</v>
      </c>
      <c r="F26" s="13" t="s">
        <v>9</v>
      </c>
      <c r="G26" s="15">
        <f t="shared" si="6"/>
        <v>91022.222222222219</v>
      </c>
      <c r="H26" s="15">
        <f t="shared" si="7"/>
        <v>60681.481481481474</v>
      </c>
      <c r="I26" s="15">
        <f t="shared" si="8"/>
        <v>45511.111111111109</v>
      </c>
    </row>
    <row r="27" spans="1:9" ht="18" customHeight="1" thickBot="1" x14ac:dyDescent="0.3">
      <c r="A27" s="5">
        <f t="shared" si="5"/>
        <v>1310720</v>
      </c>
      <c r="B27" s="6">
        <f t="shared" si="0"/>
        <v>2.7465820312500001E-5</v>
      </c>
      <c r="C27" s="16">
        <f t="shared" si="1"/>
        <v>182051.11063182808</v>
      </c>
      <c r="D27" s="16">
        <f t="shared" si="2"/>
        <v>121368.70353686842</v>
      </c>
      <c r="E27" s="16">
        <f t="shared" si="3"/>
        <v>91027.638847254086</v>
      </c>
      <c r="F27" s="14" t="s">
        <v>9</v>
      </c>
      <c r="G27" s="16">
        <f t="shared" si="6"/>
        <v>182044.44444444444</v>
      </c>
      <c r="H27" s="16">
        <f t="shared" si="7"/>
        <v>121362.96296296295</v>
      </c>
      <c r="I27" s="16">
        <f t="shared" si="8"/>
        <v>91022.222222222219</v>
      </c>
    </row>
    <row r="32" spans="1:9" x14ac:dyDescent="0.25">
      <c r="E32" s="1"/>
    </row>
  </sheetData>
  <mergeCells count="6">
    <mergeCell ref="A3:A4"/>
    <mergeCell ref="C3:E3"/>
    <mergeCell ref="B2:I2"/>
    <mergeCell ref="A1:I1"/>
    <mergeCell ref="G3:I3"/>
    <mergeCell ref="F3:F4"/>
  </mergeCells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ventilation vs VTAC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Yuguo</dc:creator>
  <cp:lastModifiedBy>Wei Jia</cp:lastModifiedBy>
  <dcterms:created xsi:type="dcterms:W3CDTF">2022-01-03T06:11:38Z</dcterms:created>
  <dcterms:modified xsi:type="dcterms:W3CDTF">2025-10-02T10:14:49Z</dcterms:modified>
</cp:coreProperties>
</file>